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LAMIX/24.11/"/>
    </mc:Choice>
  </mc:AlternateContent>
  <xr:revisionPtr revIDLastSave="38" documentId="8_{80E218B2-175D-4048-B262-D3BE1D7471E9}" xr6:coauthVersionLast="47" xr6:coauthVersionMax="47" xr10:uidLastSave="{8F6DB4FB-DE12-4725-BA8A-36F6F77843A6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" i="1" l="1"/>
  <c r="L21" i="1"/>
  <c r="I19" i="1"/>
  <c r="I25" i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L19" i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<sst xmlns="http://schemas.openxmlformats.org/spreadsheetml/2006/main" count="76" uniqueCount="76">
  <si>
    <t>Data sporządzenia:</t>
  </si>
  <si>
    <t>Aktualizacja:</t>
  </si>
  <si>
    <t>Wersja:</t>
  </si>
  <si>
    <t>Nazwa produktu:</t>
  </si>
  <si>
    <t>Waga 1 szt:</t>
  </si>
  <si>
    <t>Barwa:</t>
  </si>
  <si>
    <t>Wymiary sztuki:</t>
  </si>
  <si>
    <t>Jednostka miary sprzedaży:</t>
  </si>
  <si>
    <t>Dostawca (nazwa, adres, NIP):</t>
  </si>
  <si>
    <t>Zdjęcie:</t>
  </si>
  <si>
    <t>Nr identyfikacyjny produktu:</t>
  </si>
  <si>
    <t xml:space="preserve"> DANE LOGISTYCZNE ARTYKUŁU</t>
  </si>
  <si>
    <t xml:space="preserve">POZIOM II
(opakowanie zbiorcze-karton)               </t>
  </si>
  <si>
    <t>POZIOM III
(warstwa na palecie)</t>
  </si>
  <si>
    <t>POZIOM IV
(paleta)</t>
  </si>
  <si>
    <t>Kod EAN</t>
  </si>
  <si>
    <t xml:space="preserve">Ilość </t>
  </si>
  <si>
    <t>Waga netto kg +/- 5%</t>
  </si>
  <si>
    <t>Waga brutto kg +/- 5%</t>
  </si>
  <si>
    <t>Waga z kartonem/op.zb.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</si>
  <si>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</si>
  <si>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</si>
  <si>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</si>
  <si>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</si>
  <si>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</si>
  <si>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</si>
  <si>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</si>
  <si>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</si>
  <si>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</si>
  <si>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</si>
  <si>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
</t>
    </r>
    <r>
      <rPr>
        <sz val="11"/>
        <color theme="1"/>
        <rFont val="Calibri"/>
        <family val="2"/>
        <charset val="238"/>
        <scheme val="minor"/>
      </rPr>
      <t xml:space="preserve">3. Formuły zawierają już wagę i wysokość palety.
4. Produkty nie mogą wystawać poza paletę, stąd stałe wymiary 1200x800mm.
5. W komórce POZIOM I należy wpisać odpowiednią jednostkę: sztuka, rolka, opakowanie, worek lub inne.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</si>
  <si>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DODATKOWE UWAGI:</t>
  </si>
  <si>
    <t>Kolor:</t>
  </si>
  <si>
    <t>pojemność:</t>
  </si>
  <si>
    <t xml:space="preserve">grubość (mikrony) </t>
  </si>
  <si>
    <t>g/m2</t>
  </si>
  <si>
    <t>powierzchnia (cm2/dm2/m2)</t>
  </si>
  <si>
    <t>kształt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</si>
  <si>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</si>
  <si>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</si>
  <si>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</si>
  <si>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</si>
  <si>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</si>
  <si>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</si>
  <si>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</si>
  <si>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</si>
  <si>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</si>
  <si>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</si>
  <si>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</si>
  <si>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</si>
  <si>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</si>
  <si>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</si>
  <si>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</si>
  <si>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</si>
  <si>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</si>
  <si>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</si>
  <si>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</si>
  <si>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</si>
  <si>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</si>
  <si>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0bjetość w dm3</t>
  </si>
  <si>
    <t>objętość w cm3</t>
  </si>
  <si>
    <t>Surowiec/Skład:</t>
  </si>
  <si>
    <t>Marka/Linia:</t>
  </si>
  <si>
    <t>karton</t>
  </si>
  <si>
    <t xml:space="preserve">POZIOM I
(jednostka - paczka)       </t>
  </si>
  <si>
    <t>LA Ręcznik papierowy ZZ ELLIS biały, 3000 szt.</t>
  </si>
  <si>
    <t>listek: 210x240mm
listków w bindzie: 150 szt.</t>
  </si>
  <si>
    <t>06001</t>
  </si>
  <si>
    <t>ELLIS PROFESSIONAL</t>
  </si>
  <si>
    <t>biały</t>
  </si>
  <si>
    <t>celuloza</t>
  </si>
  <si>
    <t>2x 18g/m2</t>
  </si>
  <si>
    <t>prostokątny</t>
  </si>
  <si>
    <t>biały, gofrowany</t>
  </si>
  <si>
    <t>Celulozowy, dwuwarstwowy i klejony ręcznik składany do użytku profesjonalnego w pomieszczeniach o zwiększonym natężeniu użytkowania.
Ręcznik z unikatowym wzorem gofrowania.
Idealny do osuszania dłoni po ich umyciu.
Zastosowanie w branżach: Przemysł, HoReCa, Medi &amp; Spa.
Produkt polski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</si>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</sst>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" fillId="3" borderId="20" xfId="2" applyFont="1" applyBorder="1" applyAlignment="1">
      <alignment horizontal="center" vertical="center"/>
    </xf>
    <xf numFmtId="0" fontId="1" fillId="3" borderId="17" xfId="2" applyFont="1" applyBorder="1" applyAlignment="1">
      <alignment horizontal="center" vertical="center"/>
    </xf>
    <xf numFmtId="0" fontId="1" fillId="3" borderId="19" xfId="2" applyFont="1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49" fontId="10" fillId="2" borderId="1" xfId="1" applyNumberFormat="1" applyFont="1" applyBorder="1" applyAlignment="1">
      <alignment horizontal="center" vertical="center"/>
    </xf>
    <xf numFmtId="49" fontId="10" fillId="2" borderId="2" xfId="1" applyNumberFormat="1" applyFont="1" applyBorder="1" applyAlignment="1">
      <alignment horizontal="center" vertical="center"/>
    </xf>
    <xf numFmtId="49" fontId="10" fillId="2" borderId="3" xfId="1" applyNumberFormat="1" applyFon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164" fontId="6" fillId="2" borderId="22" xfId="1" applyNumberFormat="1" applyFont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8" fontId="2" fillId="0" borderId="1" xfId="0" applyNumberFormat="1" applyFont="1" applyBorder="1" applyAlignment="1" applyProtection="1">
      <alignment horizontal="center" vertical="center" wrapText="1"/>
      <protection locked="0"/>
    </xf>
    <xf numFmtId="8" fontId="2" fillId="0" borderId="2" xfId="0" applyNumberFormat="1" applyFont="1" applyBorder="1" applyAlignment="1" applyProtection="1">
      <alignment horizontal="center" vertical="center" wrapText="1"/>
      <protection locked="0"/>
    </xf>
    <xf numFmtId="8" fontId="2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 applyProtection="1">
      <alignment horizontal="center" vertical="center"/>
      <protection locked="0"/>
    </xf>
    <xf numFmtId="2" fontId="6" fillId="0" borderId="6" xfId="1" applyNumberFormat="1" applyFont="1" applyFill="1" applyBorder="1" applyAlignment="1" applyProtection="1">
      <alignment horizontal="center" vertical="center"/>
      <protection locked="0"/>
    </xf>
    <xf numFmtId="2" fontId="6" fillId="0" borderId="7" xfId="1" applyNumberFormat="1" applyFont="1" applyFill="1" applyBorder="1" applyAlignment="1" applyProtection="1">
      <alignment horizontal="center" vertical="center"/>
      <protection locked="0"/>
    </xf>
    <xf numFmtId="2" fontId="6" fillId="0" borderId="8" xfId="1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12" fillId="6" borderId="1" xfId="0" applyFont="1" applyFill="1" applyBorder="1" applyAlignment="1" applyProtection="1">
      <alignment horizontal="center" vertical="top" wrapText="1"/>
      <protection locked="0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12" fillId="6" borderId="3" xfId="0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7" zoomScaleNormal="85" zoomScaleSheetLayoutView="100" workbookViewId="0">
      <selection activeCell="V15" sqref="V15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0</v>
      </c>
      <c r="E2" s="70">
        <v>45985</v>
      </c>
      <c r="F2" s="71"/>
      <c r="G2" s="71"/>
      <c r="H2" s="71"/>
      <c r="I2" s="72"/>
      <c r="K2" s="7" t="s">
        <v>1</v>
      </c>
      <c r="L2" s="73"/>
      <c r="M2" s="74"/>
      <c r="N2" s="75" t="s">
        <v>2</v>
      </c>
      <c r="O2" s="76"/>
      <c r="P2" s="77">
        <v>1</v>
      </c>
      <c r="Q2" s="78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79" t="s">
        <v>65</v>
      </c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1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62</v>
      </c>
      <c r="B6" s="1"/>
      <c r="C6" s="1"/>
      <c r="D6" s="2"/>
      <c r="E6" s="66" t="s">
        <v>68</v>
      </c>
      <c r="F6" s="67"/>
      <c r="G6" s="67"/>
      <c r="H6" s="67"/>
      <c r="I6" s="68"/>
      <c r="J6" s="3"/>
      <c r="K6" s="1" t="s">
        <v>4</v>
      </c>
      <c r="L6" s="66"/>
      <c r="M6" s="67"/>
      <c r="N6" s="67"/>
      <c r="O6" s="67"/>
      <c r="P6" s="67"/>
      <c r="Q6" s="68"/>
    </row>
    <row r="7" spans="1:19" ht="36.75" customHeight="1" thickBot="1" x14ac:dyDescent="0.35">
      <c r="A7" s="1" t="s">
        <v>5</v>
      </c>
      <c r="B7" s="1"/>
      <c r="C7" s="1"/>
      <c r="D7" s="2"/>
      <c r="E7" s="69" t="s">
        <v>69</v>
      </c>
      <c r="F7" s="82"/>
      <c r="G7" s="82"/>
      <c r="H7" s="82"/>
      <c r="I7" s="83"/>
      <c r="J7" s="3"/>
      <c r="K7" s="10" t="s">
        <v>6</v>
      </c>
      <c r="L7" s="69" t="s">
        <v>66</v>
      </c>
      <c r="M7" s="67"/>
      <c r="N7" s="67"/>
      <c r="O7" s="67"/>
      <c r="P7" s="67"/>
      <c r="Q7" s="68"/>
      <c r="S7" s="7"/>
    </row>
    <row r="8" spans="1:19" ht="24.6" customHeight="1" thickBot="1" x14ac:dyDescent="0.35">
      <c r="A8" s="1" t="s">
        <v>61</v>
      </c>
      <c r="B8" s="1"/>
      <c r="C8" s="1"/>
      <c r="D8" s="2"/>
      <c r="E8" s="84" t="s">
        <v>70</v>
      </c>
      <c r="F8" s="85"/>
      <c r="G8" s="85"/>
      <c r="H8" s="85"/>
      <c r="I8" s="86"/>
      <c r="J8" s="3"/>
      <c r="K8" s="10" t="s">
        <v>7</v>
      </c>
      <c r="L8" s="66" t="s">
        <v>63</v>
      </c>
      <c r="M8" s="67"/>
      <c r="N8" s="67"/>
      <c r="O8" s="67"/>
      <c r="P8" s="67"/>
      <c r="Q8" s="68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24" t="s">
        <v>75</v>
      </c>
      <c r="F11" s="25"/>
      <c r="G11" s="25"/>
      <c r="H11" s="25"/>
      <c r="I11" s="26"/>
      <c r="K11" s="7"/>
      <c r="L11" s="45" t="e" vm="1">
        <v>#VALUE!</v>
      </c>
      <c r="M11" s="46"/>
      <c r="N11" s="46"/>
      <c r="O11" s="46"/>
      <c r="P11" s="46"/>
      <c r="Q11" s="47"/>
    </row>
    <row r="12" spans="1:19" ht="16.2" thickBot="1" x14ac:dyDescent="0.35">
      <c r="A12" s="1" t="s">
        <v>8</v>
      </c>
      <c r="B12" s="1"/>
      <c r="C12" s="1"/>
      <c r="D12" s="2"/>
      <c r="E12" s="27"/>
      <c r="F12" s="28"/>
      <c r="G12" s="28"/>
      <c r="H12" s="28"/>
      <c r="I12" s="29"/>
      <c r="J12" s="8"/>
      <c r="K12" s="7" t="s">
        <v>9</v>
      </c>
      <c r="L12" s="48"/>
      <c r="M12" s="49"/>
      <c r="N12" s="49"/>
      <c r="O12" s="49"/>
      <c r="P12" s="49"/>
      <c r="Q12" s="50"/>
    </row>
    <row r="13" spans="1:19" ht="55.5" customHeight="1" thickBot="1" x14ac:dyDescent="0.35">
      <c r="A13" s="36" t="s">
        <v>10</v>
      </c>
      <c r="B13" s="36"/>
      <c r="C13" s="36"/>
      <c r="D13" s="2"/>
      <c r="E13" s="40" t="s">
        <v>67</v>
      </c>
      <c r="F13" s="41"/>
      <c r="G13" s="41"/>
      <c r="H13" s="41"/>
      <c r="I13" s="42"/>
      <c r="J13" s="9"/>
      <c r="K13" s="2"/>
      <c r="L13" s="51"/>
      <c r="M13" s="52"/>
      <c r="N13" s="52"/>
      <c r="O13" s="52"/>
      <c r="P13" s="52"/>
      <c r="Q13" s="53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87" t="s">
        <v>11</v>
      </c>
      <c r="B15" s="88"/>
      <c r="C15" s="88"/>
      <c r="D15" s="88"/>
      <c r="E15" s="88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30">
        <v>2585</v>
      </c>
      <c r="B16" s="31"/>
      <c r="C16" s="31"/>
      <c r="D16" s="31"/>
      <c r="E16" s="32"/>
      <c r="F16" s="33" t="s">
        <v>64</v>
      </c>
      <c r="G16" s="34"/>
      <c r="H16" s="35"/>
      <c r="I16" s="33" t="s">
        <v>12</v>
      </c>
      <c r="J16" s="34"/>
      <c r="K16" s="35"/>
      <c r="L16" s="33" t="s">
        <v>13</v>
      </c>
      <c r="M16" s="34"/>
      <c r="N16" s="35"/>
      <c r="O16" s="33" t="s">
        <v>14</v>
      </c>
      <c r="P16" s="34"/>
      <c r="Q16" s="117"/>
    </row>
    <row r="17" spans="1:17" x14ac:dyDescent="0.3">
      <c r="A17" s="38" t="s">
        <v>15</v>
      </c>
      <c r="B17" s="38"/>
      <c r="C17" s="38"/>
      <c r="D17" s="38"/>
      <c r="E17" s="38"/>
      <c r="F17" s="37"/>
      <c r="G17" s="37"/>
      <c r="H17" s="37"/>
      <c r="I17" s="37">
        <v>5900848002585</v>
      </c>
      <c r="J17" s="37"/>
      <c r="K17" s="37"/>
      <c r="L17" s="44"/>
      <c r="M17" s="44"/>
      <c r="N17" s="44"/>
      <c r="O17" s="37"/>
      <c r="P17" s="37"/>
      <c r="Q17" s="37"/>
    </row>
    <row r="18" spans="1:17" x14ac:dyDescent="0.3">
      <c r="A18" s="59" t="s">
        <v>16</v>
      </c>
      <c r="B18" s="38"/>
      <c r="C18" s="38"/>
      <c r="D18" s="38"/>
      <c r="E18" s="38"/>
      <c r="F18" s="39">
        <v>150</v>
      </c>
      <c r="G18" s="39"/>
      <c r="H18" s="39"/>
      <c r="I18" s="118">
        <v>20</v>
      </c>
      <c r="J18" s="118"/>
      <c r="K18" s="118"/>
      <c r="L18" s="119">
        <f>$I$18*$O$27</f>
        <v>80</v>
      </c>
      <c r="M18" s="119"/>
      <c r="N18" s="119"/>
      <c r="O18" s="119">
        <f>$L$18*$O$28</f>
        <v>720</v>
      </c>
      <c r="P18" s="119"/>
      <c r="Q18" s="119"/>
    </row>
    <row r="19" spans="1:17" x14ac:dyDescent="0.3">
      <c r="A19" s="59" t="s">
        <v>17</v>
      </c>
      <c r="B19" s="38"/>
      <c r="C19" s="38"/>
      <c r="D19" s="38"/>
      <c r="E19" s="38"/>
      <c r="F19" s="60"/>
      <c r="G19" s="61"/>
      <c r="H19" s="62"/>
      <c r="I19" s="92">
        <f>$I$18*$F$19</f>
        <v>0</v>
      </c>
      <c r="J19" s="92"/>
      <c r="K19" s="92"/>
      <c r="L19" s="93">
        <f>$I$19*$O$27</f>
        <v>0</v>
      </c>
      <c r="M19" s="94"/>
      <c r="N19" s="95"/>
      <c r="O19" s="43">
        <f>($L$19*$O$28)</f>
        <v>0</v>
      </c>
      <c r="P19" s="43"/>
      <c r="Q19" s="43"/>
    </row>
    <row r="20" spans="1:17" x14ac:dyDescent="0.3">
      <c r="A20" s="59" t="s">
        <v>18</v>
      </c>
      <c r="B20" s="38"/>
      <c r="C20" s="38"/>
      <c r="D20" s="38"/>
      <c r="E20" s="38"/>
      <c r="F20" s="60">
        <v>0.28199999999999997</v>
      </c>
      <c r="G20" s="61"/>
      <c r="H20" s="62"/>
      <c r="I20" s="57">
        <f>$I$18*$F$20</f>
        <v>5.64</v>
      </c>
      <c r="J20" s="57"/>
      <c r="K20" s="57"/>
      <c r="L20" s="43">
        <f>$I$20*$O$27</f>
        <v>22.56</v>
      </c>
      <c r="M20" s="43"/>
      <c r="N20" s="43"/>
      <c r="O20" s="43">
        <f>($L$20*$O$28)+17</f>
        <v>220.04</v>
      </c>
      <c r="P20" s="43"/>
      <c r="Q20" s="43"/>
    </row>
    <row r="21" spans="1:17" x14ac:dyDescent="0.3">
      <c r="A21" s="63" t="s">
        <v>19</v>
      </c>
      <c r="B21" s="64"/>
      <c r="C21" s="64"/>
      <c r="D21" s="64"/>
      <c r="E21" s="65"/>
      <c r="F21" s="108"/>
      <c r="G21" s="109"/>
      <c r="H21" s="110"/>
      <c r="I21" s="111">
        <v>6.35</v>
      </c>
      <c r="J21" s="112"/>
      <c r="K21" s="113"/>
      <c r="L21" s="43">
        <f>$I$21*$O$27</f>
        <v>25.4</v>
      </c>
      <c r="M21" s="43"/>
      <c r="N21" s="43"/>
      <c r="O21" s="43">
        <f>($L$21*$O$28)+17</f>
        <v>245.6</v>
      </c>
      <c r="P21" s="43"/>
      <c r="Q21" s="43"/>
    </row>
    <row r="22" spans="1:17" x14ac:dyDescent="0.3">
      <c r="A22" s="38" t="s">
        <v>20</v>
      </c>
      <c r="B22" s="38"/>
      <c r="C22" s="38"/>
      <c r="D22" s="38"/>
      <c r="E22" s="38"/>
      <c r="F22" s="39">
        <v>240</v>
      </c>
      <c r="G22" s="39"/>
      <c r="H22" s="39"/>
      <c r="I22" s="39">
        <v>555</v>
      </c>
      <c r="J22" s="39"/>
      <c r="K22" s="39"/>
      <c r="L22" s="58">
        <v>1200</v>
      </c>
      <c r="M22" s="58"/>
      <c r="N22" s="58"/>
      <c r="O22" s="58">
        <v>1200</v>
      </c>
      <c r="P22" s="58"/>
      <c r="Q22" s="58"/>
    </row>
    <row r="23" spans="1:17" x14ac:dyDescent="0.3">
      <c r="A23" s="38" t="s">
        <v>21</v>
      </c>
      <c r="B23" s="38"/>
      <c r="C23" s="38"/>
      <c r="D23" s="38"/>
      <c r="E23" s="38"/>
      <c r="F23" s="39">
        <v>105</v>
      </c>
      <c r="G23" s="39"/>
      <c r="H23" s="39"/>
      <c r="I23" s="39">
        <v>405</v>
      </c>
      <c r="J23" s="39"/>
      <c r="K23" s="39"/>
      <c r="L23" s="58">
        <v>800</v>
      </c>
      <c r="M23" s="58"/>
      <c r="N23" s="58"/>
      <c r="O23" s="58">
        <v>800</v>
      </c>
      <c r="P23" s="58"/>
      <c r="Q23" s="58"/>
    </row>
    <row r="24" spans="1:17" x14ac:dyDescent="0.3">
      <c r="A24" s="38" t="s">
        <v>22</v>
      </c>
      <c r="B24" s="38"/>
      <c r="C24" s="38"/>
      <c r="D24" s="38"/>
      <c r="E24" s="38"/>
      <c r="F24" s="39">
        <v>100</v>
      </c>
      <c r="G24" s="39"/>
      <c r="H24" s="39"/>
      <c r="I24" s="39">
        <v>260</v>
      </c>
      <c r="J24" s="39"/>
      <c r="K24" s="39"/>
      <c r="L24" s="58">
        <f>$I$24</f>
        <v>260</v>
      </c>
      <c r="M24" s="58"/>
      <c r="N24" s="58"/>
      <c r="O24" s="43">
        <f>($I$24*$O$28)+150</f>
        <v>2490</v>
      </c>
      <c r="P24" s="43"/>
      <c r="Q24" s="43"/>
    </row>
    <row r="25" spans="1:17" x14ac:dyDescent="0.3">
      <c r="A25" s="54" t="s">
        <v>23</v>
      </c>
      <c r="B25" s="54"/>
      <c r="C25" s="54"/>
      <c r="D25" s="54"/>
      <c r="E25" s="54"/>
      <c r="F25" s="55">
        <f>($F$22*$F$23*$F$24)/1000000000</f>
        <v>2.5200000000000001E-3</v>
      </c>
      <c r="G25" s="55"/>
      <c r="H25" s="55"/>
      <c r="I25" s="56">
        <f>($I$22*$I$23*$I$24)/1000000000</f>
        <v>5.84415E-2</v>
      </c>
      <c r="J25" s="56"/>
      <c r="K25" s="56"/>
      <c r="L25" s="56">
        <f>($L$22*$L$23*$L$24)/1000000000</f>
        <v>0.24959999999999999</v>
      </c>
      <c r="M25" s="56"/>
      <c r="N25" s="56"/>
      <c r="O25" s="56">
        <f>($O$22*$O$23*$O$24)/1000000000</f>
        <v>2.3904000000000001</v>
      </c>
      <c r="P25" s="56"/>
      <c r="Q25" s="56"/>
    </row>
    <row r="26" spans="1:17" ht="15" thickBot="1" x14ac:dyDescent="0.35"/>
    <row r="27" spans="1:17" ht="18.600000000000001" thickBot="1" x14ac:dyDescent="0.4">
      <c r="A27" s="7" t="s">
        <v>24</v>
      </c>
      <c r="F27" s="121"/>
      <c r="G27" s="122"/>
      <c r="H27" s="122"/>
      <c r="I27" s="122"/>
      <c r="J27" s="123"/>
      <c r="K27" s="17"/>
      <c r="L27" s="20" t="s">
        <v>25</v>
      </c>
      <c r="O27" s="100">
        <v>4</v>
      </c>
      <c r="P27" s="101"/>
      <c r="Q27" s="102"/>
    </row>
    <row r="28" spans="1:17" ht="17.25" customHeight="1" thickBot="1" x14ac:dyDescent="0.4">
      <c r="A28" s="1" t="s">
        <v>26</v>
      </c>
      <c r="B28" s="6"/>
      <c r="C28" s="6"/>
      <c r="D28" s="6"/>
      <c r="E28" s="6"/>
      <c r="F28" s="124"/>
      <c r="G28" s="125"/>
      <c r="H28" s="125"/>
      <c r="I28" s="125"/>
      <c r="J28" s="126"/>
      <c r="K28" s="18"/>
      <c r="L28" s="21" t="s">
        <v>27</v>
      </c>
      <c r="N28" s="15"/>
      <c r="O28" s="103">
        <v>9</v>
      </c>
      <c r="P28" s="104"/>
      <c r="Q28" s="105"/>
    </row>
    <row r="29" spans="1:17" ht="17.399999999999999" thickBot="1" x14ac:dyDescent="0.35">
      <c r="A29" s="1" t="s">
        <v>28</v>
      </c>
      <c r="F29" s="127">
        <v>0.23</v>
      </c>
      <c r="G29" s="128"/>
      <c r="H29" s="128"/>
      <c r="I29" s="128"/>
      <c r="J29" s="129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29</v>
      </c>
      <c r="E32" s="16"/>
      <c r="F32" s="96" t="s">
        <v>30</v>
      </c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</row>
    <row r="33" spans="1:17" ht="24" customHeight="1" x14ac:dyDescent="0.3">
      <c r="A33" s="7" t="s">
        <v>31</v>
      </c>
      <c r="C33" s="132" t="s">
        <v>32</v>
      </c>
      <c r="D33" s="132"/>
      <c r="E33" s="132"/>
      <c r="F33" s="98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</row>
    <row r="34" spans="1:17" ht="16.5" customHeight="1" x14ac:dyDescent="0.3">
      <c r="C34" s="120" t="s">
        <v>33</v>
      </c>
      <c r="D34" s="120"/>
      <c r="E34" s="120"/>
      <c r="F34" s="106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</row>
    <row r="35" spans="1:17" ht="16.5" customHeight="1" x14ac:dyDescent="0.3">
      <c r="C35" s="120" t="s">
        <v>34</v>
      </c>
      <c r="D35" s="120"/>
      <c r="E35" s="120"/>
      <c r="F35" s="106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</row>
    <row r="36" spans="1:17" ht="16.5" customHeight="1" x14ac:dyDescent="0.3">
      <c r="C36" s="120" t="s">
        <v>35</v>
      </c>
      <c r="D36" s="120"/>
      <c r="E36" s="120"/>
      <c r="F36" s="106" t="s">
        <v>71</v>
      </c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</row>
    <row r="37" spans="1:17" ht="16.5" customHeight="1" x14ac:dyDescent="0.3">
      <c r="C37" s="120" t="s">
        <v>36</v>
      </c>
      <c r="D37" s="120"/>
      <c r="E37" s="120"/>
      <c r="F37" s="106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</row>
    <row r="38" spans="1:17" ht="16.5" customHeight="1" x14ac:dyDescent="0.3">
      <c r="C38" s="120" t="s">
        <v>37</v>
      </c>
      <c r="D38" s="120"/>
      <c r="E38" s="120"/>
      <c r="F38" s="106" t="s">
        <v>72</v>
      </c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</row>
    <row r="39" spans="1:17" ht="16.5" customHeight="1" x14ac:dyDescent="0.3">
      <c r="C39" s="120" t="s">
        <v>38</v>
      </c>
      <c r="D39" s="120"/>
      <c r="E39" s="120"/>
      <c r="F39" s="106" t="s">
        <v>73</v>
      </c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</row>
    <row r="40" spans="1:17" ht="16.5" customHeight="1" x14ac:dyDescent="0.3">
      <c r="C40" s="120" t="s">
        <v>39</v>
      </c>
      <c r="D40" s="120"/>
      <c r="E40" s="120"/>
      <c r="F40" s="106">
        <v>2</v>
      </c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</row>
    <row r="41" spans="1:17" ht="16.5" customHeight="1" x14ac:dyDescent="0.3">
      <c r="C41" s="120" t="s">
        <v>40</v>
      </c>
      <c r="D41" s="120"/>
      <c r="E41" s="120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06"/>
    </row>
    <row r="42" spans="1:17" ht="16.5" customHeight="1" x14ac:dyDescent="0.3">
      <c r="C42" s="120" t="s">
        <v>41</v>
      </c>
      <c r="D42" s="120"/>
      <c r="E42" s="120"/>
      <c r="F42" s="106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</row>
    <row r="43" spans="1:17" ht="16.5" customHeight="1" x14ac:dyDescent="0.3">
      <c r="C43" s="120" t="s">
        <v>42</v>
      </c>
      <c r="D43" s="120"/>
      <c r="E43" s="120"/>
      <c r="F43" s="106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</row>
    <row r="44" spans="1:17" ht="16.5" customHeight="1" x14ac:dyDescent="0.3">
      <c r="C44" s="120" t="s">
        <v>43</v>
      </c>
      <c r="D44" s="120"/>
      <c r="E44" s="120"/>
      <c r="F44" s="106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</row>
    <row r="45" spans="1:17" x14ac:dyDescent="0.3">
      <c r="C45" s="120" t="s">
        <v>44</v>
      </c>
      <c r="D45" s="120"/>
      <c r="E45" s="120"/>
      <c r="F45" s="106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</row>
    <row r="46" spans="1:17" ht="16.5" customHeight="1" x14ac:dyDescent="0.3">
      <c r="C46" s="23"/>
      <c r="D46" s="22" t="s">
        <v>45</v>
      </c>
      <c r="E46" s="22"/>
      <c r="F46" s="106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</row>
    <row r="47" spans="1:17" ht="16.5" customHeight="1" x14ac:dyDescent="0.3">
      <c r="C47" s="120" t="s">
        <v>46</v>
      </c>
      <c r="D47" s="120"/>
      <c r="E47" s="120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06"/>
    </row>
    <row r="48" spans="1:17" ht="16.5" customHeight="1" x14ac:dyDescent="0.3">
      <c r="C48" s="120" t="s">
        <v>47</v>
      </c>
      <c r="D48" s="120"/>
      <c r="E48" s="120"/>
      <c r="F48" s="106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</row>
    <row r="49" spans="1:17" ht="16.5" customHeight="1" x14ac:dyDescent="0.3">
      <c r="C49" s="120" t="s">
        <v>48</v>
      </c>
      <c r="D49" s="120"/>
      <c r="E49" s="120"/>
      <c r="F49" s="106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</row>
    <row r="50" spans="1:17" ht="16.5" customHeight="1" x14ac:dyDescent="0.3">
      <c r="C50" s="120" t="s">
        <v>49</v>
      </c>
      <c r="D50" s="120"/>
      <c r="E50" s="120"/>
      <c r="F50" s="106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</row>
    <row r="51" spans="1:17" ht="16.5" customHeight="1" x14ac:dyDescent="0.3">
      <c r="C51" s="22"/>
      <c r="D51" s="22" t="s">
        <v>50</v>
      </c>
      <c r="E51" s="22"/>
      <c r="F51" s="136" t="s">
        <v>51</v>
      </c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</row>
    <row r="52" spans="1:17" ht="16.5" customHeight="1" x14ac:dyDescent="0.3">
      <c r="C52" s="120" t="s">
        <v>52</v>
      </c>
      <c r="D52" s="120"/>
      <c r="E52" s="120"/>
      <c r="F52" s="106" t="s">
        <v>53</v>
      </c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</row>
    <row r="53" spans="1:17" ht="16.5" customHeight="1" x14ac:dyDescent="0.3">
      <c r="C53" s="120" t="s">
        <v>54</v>
      </c>
      <c r="D53" s="120"/>
      <c r="E53" s="120"/>
      <c r="F53" s="106" t="s">
        <v>55</v>
      </c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</row>
    <row r="54" spans="1:17" ht="16.5" customHeight="1" x14ac:dyDescent="0.3">
      <c r="C54" s="120" t="s">
        <v>56</v>
      </c>
      <c r="D54" s="120"/>
      <c r="E54" s="120"/>
      <c r="F54" s="106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</row>
    <row r="55" spans="1:17" s="2" customFormat="1" ht="124.8" customHeight="1" x14ac:dyDescent="0.3">
      <c r="C55" s="131" t="s">
        <v>57</v>
      </c>
      <c r="D55" s="131"/>
      <c r="E55" s="131"/>
      <c r="F55" s="138" t="e" vm="2">
        <v>#VALUE!</v>
      </c>
      <c r="G55" s="139"/>
      <c r="H55" s="139"/>
      <c r="I55" s="140"/>
      <c r="J55" s="138"/>
      <c r="K55" s="139"/>
      <c r="L55" s="139"/>
      <c r="M55" s="139"/>
      <c r="N55" s="139"/>
      <c r="O55" s="139"/>
      <c r="P55" s="139"/>
      <c r="Q55" s="139"/>
    </row>
    <row r="56" spans="1:17" s="2" customFormat="1" ht="106.8" customHeight="1" x14ac:dyDescent="0.3">
      <c r="C56" s="131" t="s">
        <v>58</v>
      </c>
      <c r="D56" s="131"/>
      <c r="E56" s="131"/>
      <c r="F56" s="134" t="s">
        <v>74</v>
      </c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</row>
    <row r="57" spans="1:17" x14ac:dyDescent="0.3">
      <c r="A57" t="s">
        <v>59</v>
      </c>
      <c r="D57" s="130"/>
      <c r="E57" s="130"/>
      <c r="F57" s="89">
        <f>F25*1000</f>
        <v>2.52</v>
      </c>
      <c r="G57" s="90"/>
      <c r="H57" s="91"/>
      <c r="I57" s="89">
        <f t="shared" ref="I57" si="0">I25*1000</f>
        <v>58.441499999999998</v>
      </c>
      <c r="J57" s="90"/>
      <c r="K57" s="91"/>
      <c r="L57" s="89">
        <f t="shared" ref="L57" si="1">L25*1000</f>
        <v>249.6</v>
      </c>
      <c r="M57" s="90"/>
      <c r="N57" s="91"/>
      <c r="O57" s="89">
        <f t="shared" ref="O57" si="2">O25*1000</f>
        <v>2390.4</v>
      </c>
      <c r="P57" s="90"/>
      <c r="Q57" s="91"/>
    </row>
    <row r="58" spans="1:17" x14ac:dyDescent="0.3">
      <c r="A58" t="s">
        <v>60</v>
      </c>
      <c r="F58" s="114">
        <f>F25*1000000</f>
        <v>2520</v>
      </c>
      <c r="G58" s="115"/>
      <c r="H58" s="116"/>
      <c r="I58" s="89">
        <f t="shared" ref="I58" si="3">I25*1000000</f>
        <v>58441.5</v>
      </c>
      <c r="J58" s="90"/>
      <c r="K58" s="91"/>
      <c r="L58" s="89">
        <f t="shared" ref="L58" si="4">L25*1000000</f>
        <v>249600</v>
      </c>
      <c r="M58" s="90"/>
      <c r="N58" s="91"/>
      <c r="O58" s="89">
        <f t="shared" ref="O58" si="5">O25*1000000</f>
        <v>2390400</v>
      </c>
      <c r="P58" s="90"/>
      <c r="Q58" s="91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8">
    <mergeCell ref="F47:Q47"/>
    <mergeCell ref="F48:Q48"/>
    <mergeCell ref="F56:Q56"/>
    <mergeCell ref="C56:E56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F55:I55"/>
    <mergeCell ref="J55:Q55"/>
    <mergeCell ref="C44:E44"/>
    <mergeCell ref="C45:E45"/>
    <mergeCell ref="C47:E47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5:Q45"/>
    <mergeCell ref="F21:H21"/>
    <mergeCell ref="I21:K21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C38:E38"/>
    <mergeCell ref="C39:E39"/>
    <mergeCell ref="C40:E40"/>
    <mergeCell ref="C41:E41"/>
    <mergeCell ref="C42:E42"/>
    <mergeCell ref="C43:E43"/>
    <mergeCell ref="E8:I8"/>
    <mergeCell ref="L8:Q8"/>
    <mergeCell ref="A15:E15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O23:Q23"/>
    <mergeCell ref="F42:Q42"/>
    <mergeCell ref="F43:Q43"/>
    <mergeCell ref="F44:Q44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I23:K23"/>
    <mergeCell ref="A21:E21"/>
    <mergeCell ref="L21:N21"/>
    <mergeCell ref="E11:I12"/>
    <mergeCell ref="A16:E16"/>
    <mergeCell ref="F16:H16"/>
    <mergeCell ref="I16:K16"/>
    <mergeCell ref="L16:N16"/>
    <mergeCell ref="A13:C13"/>
    <mergeCell ref="O17:Q17"/>
    <mergeCell ref="A23:E23"/>
    <mergeCell ref="F23:H23"/>
    <mergeCell ref="E13:I13"/>
    <mergeCell ref="O19:Q19"/>
    <mergeCell ref="A17:E17"/>
    <mergeCell ref="F17:H17"/>
    <mergeCell ref="I17:K17"/>
    <mergeCell ref="L17:N17"/>
    <mergeCell ref="O21:Q21"/>
    <mergeCell ref="L11:Q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dcterms:created xsi:type="dcterms:W3CDTF">2019-09-20T11:44:00Z</dcterms:created>
  <dcterms:modified xsi:type="dcterms:W3CDTF">2026-05-06T07:08:27Z</dcterms:modified>
  <cp:category/>
  <cp:contentStatus/>
</cp:coreProperties>
</file>